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8835"/>
  </bookViews>
  <sheets>
    <sheet name="Grading Sheet" sheetId="1" r:id="rId1"/>
    <sheet name="Budget Expenses" sheetId="2" r:id="rId2"/>
    <sheet name="Loans" sheetId="3" r:id="rId3"/>
    <sheet name="Stats" sheetId="4" r:id="rId4"/>
    <sheet name="Data" sheetId="5" r:id="rId5"/>
  </sheets>
  <definedNames>
    <definedName name="data">Stats!$A$2:$A$103</definedName>
  </definedNames>
  <calcPr calcId="125725"/>
</workbook>
</file>

<file path=xl/calcChain.xml><?xml version="1.0" encoding="utf-8"?>
<calcChain xmlns="http://schemas.openxmlformats.org/spreadsheetml/2006/main">
  <c r="A103" i="5"/>
  <c r="A102"/>
  <c r="A101"/>
  <c r="A100"/>
  <c r="A100" i="4" s="1"/>
  <c r="A99" i="5"/>
  <c r="A99" i="4" s="1"/>
  <c r="A98" i="5"/>
  <c r="A97"/>
  <c r="A97" i="4" s="1"/>
  <c r="A96" i="5"/>
  <c r="A96" i="4" s="1"/>
  <c r="A95" i="5"/>
  <c r="A94"/>
  <c r="A93"/>
  <c r="A92"/>
  <c r="A92" i="4" s="1"/>
  <c r="A91" i="5"/>
  <c r="A91" i="4" s="1"/>
  <c r="A90" i="5"/>
  <c r="A89"/>
  <c r="A89" i="4" s="1"/>
  <c r="A88" i="5"/>
  <c r="A88" i="4" s="1"/>
  <c r="A87" i="5"/>
  <c r="A86"/>
  <c r="A85"/>
  <c r="A84"/>
  <c r="A84" i="4" s="1"/>
  <c r="A83" i="5"/>
  <c r="A83" i="4" s="1"/>
  <c r="A82" i="5"/>
  <c r="A81"/>
  <c r="A81" i="4" s="1"/>
  <c r="A80" i="5"/>
  <c r="A80" i="4" s="1"/>
  <c r="A79" i="5"/>
  <c r="A78"/>
  <c r="A77"/>
  <c r="A76"/>
  <c r="A76" i="4" s="1"/>
  <c r="A75" i="5"/>
  <c r="A75" i="4" s="1"/>
  <c r="A74" i="5"/>
  <c r="A73"/>
  <c r="A73" i="4" s="1"/>
  <c r="A72" i="5"/>
  <c r="A72" i="4" s="1"/>
  <c r="A71" i="5"/>
  <c r="A70"/>
  <c r="A69"/>
  <c r="A68"/>
  <c r="A68" i="4" s="1"/>
  <c r="A67" i="5"/>
  <c r="A67" i="4" s="1"/>
  <c r="A66" i="5"/>
  <c r="A65"/>
  <c r="A65" i="4" s="1"/>
  <c r="A64" i="5"/>
  <c r="A64" i="4" s="1"/>
  <c r="A63" i="5"/>
  <c r="A62"/>
  <c r="A61"/>
  <c r="A60"/>
  <c r="A60" i="4" s="1"/>
  <c r="A59" i="5"/>
  <c r="A59" i="4" s="1"/>
  <c r="A58" i="5"/>
  <c r="A57"/>
  <c r="A57" i="4" s="1"/>
  <c r="A56" i="5"/>
  <c r="A56" i="4" s="1"/>
  <c r="A55" i="5"/>
  <c r="A54"/>
  <c r="A53"/>
  <c r="A52"/>
  <c r="A52" i="4" s="1"/>
  <c r="A51" i="5"/>
  <c r="A51" i="4" s="1"/>
  <c r="A50" i="5"/>
  <c r="A49"/>
  <c r="A49" i="4" s="1"/>
  <c r="A48" i="5"/>
  <c r="A48" i="4" s="1"/>
  <c r="A47" i="5"/>
  <c r="A46"/>
  <c r="A45"/>
  <c r="A44"/>
  <c r="A44" i="4" s="1"/>
  <c r="A43" i="5"/>
  <c r="A43" i="4" s="1"/>
  <c r="A42" i="5"/>
  <c r="A41"/>
  <c r="A41" i="4" s="1"/>
  <c r="A40" i="5"/>
  <c r="A40" i="4" s="1"/>
  <c r="A39" i="5"/>
  <c r="A38"/>
  <c r="A37"/>
  <c r="A36"/>
  <c r="A36" i="4" s="1"/>
  <c r="A35" i="5"/>
  <c r="A35" i="4" s="1"/>
  <c r="A34" i="5"/>
  <c r="A33"/>
  <c r="A33" i="4" s="1"/>
  <c r="A32" i="5"/>
  <c r="A32" i="4" s="1"/>
  <c r="A31" i="5"/>
  <c r="A30"/>
  <c r="A29"/>
  <c r="A28"/>
  <c r="A28" i="4" s="1"/>
  <c r="A27" i="5"/>
  <c r="A27" i="4" s="1"/>
  <c r="A26" i="5"/>
  <c r="A26" i="4" s="1"/>
  <c r="A25" i="5"/>
  <c r="A24"/>
  <c r="A24" i="4" s="1"/>
  <c r="A23" i="5"/>
  <c r="A23" i="4" s="1"/>
  <c r="A22" i="5"/>
  <c r="A22" i="4" s="1"/>
  <c r="A21" i="5"/>
  <c r="A21" i="4" s="1"/>
  <c r="A20" i="5"/>
  <c r="A20" i="4" s="1"/>
  <c r="A19" i="5"/>
  <c r="A19" i="4" s="1"/>
  <c r="A18" i="5"/>
  <c r="A18" i="4" s="1"/>
  <c r="A17" i="5"/>
  <c r="A17" i="4" s="1"/>
  <c r="A16" i="5"/>
  <c r="A16" i="4" s="1"/>
  <c r="A15" i="5"/>
  <c r="A15" i="4" s="1"/>
  <c r="A14" i="5"/>
  <c r="A14" i="4" s="1"/>
  <c r="A13" i="5"/>
  <c r="A13" i="4" s="1"/>
  <c r="A12" i="5"/>
  <c r="A12" i="4" s="1"/>
  <c r="A11" i="5"/>
  <c r="A11" i="4" s="1"/>
  <c r="A10" i="5"/>
  <c r="A10" i="4" s="1"/>
  <c r="A9" i="5"/>
  <c r="A9" i="4" s="1"/>
  <c r="A8" i="5"/>
  <c r="A8" i="4" s="1"/>
  <c r="A7" i="5"/>
  <c r="A7" i="4" s="1"/>
  <c r="A6" i="5"/>
  <c r="A6" i="4" s="1"/>
  <c r="A5" i="5"/>
  <c r="A5" i="4" s="1"/>
  <c r="A4" i="5"/>
  <c r="A4" i="4" s="1"/>
  <c r="A3" i="5"/>
  <c r="A3" i="4" s="1"/>
  <c r="A2" i="5"/>
  <c r="A2" i="4" s="1"/>
  <c r="A103"/>
  <c r="A102"/>
  <c r="A101"/>
  <c r="A98"/>
  <c r="A95"/>
  <c r="A94"/>
  <c r="A93"/>
  <c r="A90"/>
  <c r="A87"/>
  <c r="A86"/>
  <c r="A85"/>
  <c r="A82"/>
  <c r="A79"/>
  <c r="A78"/>
  <c r="A77"/>
  <c r="A74"/>
  <c r="A71"/>
  <c r="A70"/>
  <c r="A69"/>
  <c r="A66"/>
  <c r="A63"/>
  <c r="A62"/>
  <c r="A61"/>
  <c r="A58"/>
  <c r="A55"/>
  <c r="A54"/>
  <c r="A53"/>
  <c r="A50"/>
  <c r="A47"/>
  <c r="A46"/>
  <c r="A45"/>
  <c r="A42"/>
  <c r="A39"/>
  <c r="A38"/>
  <c r="A37"/>
  <c r="A34"/>
  <c r="A31"/>
  <c r="A30"/>
  <c r="A29"/>
  <c r="A25"/>
  <c r="E33" i="2"/>
  <c r="E32"/>
  <c r="E31"/>
  <c r="E30"/>
  <c r="E29"/>
  <c r="E34" s="1"/>
  <c r="E28"/>
  <c r="E23"/>
  <c r="E22"/>
  <c r="E24" s="1"/>
  <c r="E21"/>
  <c r="E17"/>
  <c r="E14"/>
  <c r="D8"/>
  <c r="E8" s="1"/>
  <c r="P7"/>
  <c r="E7"/>
  <c r="E6"/>
  <c r="C26" i="1"/>
  <c r="B26"/>
  <c r="C16"/>
  <c r="C28" s="1"/>
  <c r="B16"/>
  <c r="C10"/>
  <c r="B10"/>
  <c r="B28" s="1"/>
  <c r="D8" i="4" l="1"/>
  <c r="D4"/>
  <c r="E10" i="2"/>
  <c r="J2" s="1"/>
  <c r="C4" i="3" s="1"/>
  <c r="D7" i="4"/>
  <c r="F4" s="1"/>
  <c r="D15"/>
  <c r="D14"/>
  <c r="D3"/>
  <c r="D5"/>
  <c r="D9"/>
  <c r="D6" l="1"/>
  <c r="D16" s="1"/>
  <c r="G4" s="1"/>
  <c r="D4" i="3"/>
  <c r="D8" s="1"/>
  <c r="D10" s="1"/>
  <c r="D11" s="1"/>
  <c r="C8"/>
  <c r="C10" s="1"/>
  <c r="C11" s="1"/>
  <c r="J4" i="4" l="1"/>
  <c r="H4"/>
  <c r="F5"/>
  <c r="I4" l="1"/>
  <c r="G5"/>
  <c r="H5" s="1"/>
  <c r="J5" l="1"/>
  <c r="I5" s="1"/>
  <c r="F6"/>
  <c r="G6" l="1"/>
  <c r="J6" s="1"/>
  <c r="I6" l="1"/>
  <c r="F7"/>
  <c r="H6"/>
  <c r="G7" l="1"/>
  <c r="J7" s="1"/>
  <c r="H7" l="1"/>
  <c r="F8"/>
  <c r="I7"/>
  <c r="G8" l="1"/>
  <c r="J8" s="1"/>
  <c r="H8" l="1"/>
  <c r="F9"/>
  <c r="I8"/>
  <c r="G9" l="1"/>
  <c r="J9" s="1"/>
  <c r="F10" l="1"/>
  <c r="H9"/>
  <c r="I9"/>
  <c r="G10" l="1"/>
  <c r="J10" s="1"/>
  <c r="F11" l="1"/>
  <c r="H10"/>
  <c r="I10"/>
  <c r="G11" l="1"/>
  <c r="J11" s="1"/>
  <c r="F12" l="1"/>
  <c r="H11"/>
  <c r="I11"/>
  <c r="J12" l="1"/>
  <c r="G12"/>
  <c r="H12" l="1"/>
  <c r="F13"/>
  <c r="I12"/>
  <c r="G13" l="1"/>
  <c r="J13" s="1"/>
  <c r="F14" l="1"/>
  <c r="H13"/>
  <c r="I13"/>
  <c r="G14" l="1"/>
  <c r="H14" s="1"/>
  <c r="J14" l="1"/>
  <c r="I14" s="1"/>
</calcChain>
</file>

<file path=xl/sharedStrings.xml><?xml version="1.0" encoding="utf-8"?>
<sst xmlns="http://schemas.openxmlformats.org/spreadsheetml/2006/main" count="137" uniqueCount="96">
  <si>
    <t>Lodging</t>
  </si>
  <si>
    <t>Source</t>
  </si>
  <si>
    <t>Loans</t>
  </si>
  <si>
    <t>Total Paid</t>
  </si>
  <si>
    <t>formula</t>
  </si>
  <si>
    <t>Loan A</t>
  </si>
  <si>
    <t>Loan B</t>
  </si>
  <si>
    <t>Mean</t>
  </si>
  <si>
    <t>Median</t>
  </si>
  <si>
    <t>Mode</t>
  </si>
  <si>
    <t>Range</t>
  </si>
  <si>
    <t>Minimum</t>
  </si>
  <si>
    <t>Maximum</t>
  </si>
  <si>
    <t>Standard Deviation</t>
  </si>
  <si>
    <t>z score for your height</t>
  </si>
  <si>
    <t>Frequency</t>
  </si>
  <si>
    <t>Descriptive Statistics</t>
  </si>
  <si>
    <t>Frequency Distribution</t>
  </si>
  <si>
    <t>Location identified</t>
  </si>
  <si>
    <t>Possible Points</t>
  </si>
  <si>
    <t>Calculations for both loans are correct</t>
  </si>
  <si>
    <t>Low</t>
  </si>
  <si>
    <t>High</t>
  </si>
  <si>
    <t>Your height</t>
  </si>
  <si>
    <t>Data</t>
  </si>
  <si>
    <t>Transportation</t>
  </si>
  <si>
    <t>Item</t>
  </si>
  <si>
    <t>Qty</t>
  </si>
  <si>
    <t>Description</t>
  </si>
  <si>
    <t>numbers</t>
  </si>
  <si>
    <t>Number or NA</t>
  </si>
  <si>
    <t>Formulas</t>
  </si>
  <si>
    <t>Link or citation</t>
  </si>
  <si>
    <t xml:space="preserve">Food </t>
  </si>
  <si>
    <t>Numbers</t>
  </si>
  <si>
    <t>Entertainment and Misc.</t>
  </si>
  <si>
    <t xml:space="preserve">Budget Total: </t>
  </si>
  <si>
    <t>Travel Expenses identified and calculated for the entire group with an Excel formula</t>
  </si>
  <si>
    <t>Lodging Expenses identified and calculated for the entire group with an Excel formula</t>
  </si>
  <si>
    <t>Food Expenses identified and calculated for the entire group with an Excel formula</t>
  </si>
  <si>
    <t>Entertainment Expenses identified and calculated for the entire group with an Excel formula</t>
  </si>
  <si>
    <t>Explain in 25 to 100 words which loan is the best option and why.</t>
  </si>
  <si>
    <t>Points Earned</t>
  </si>
  <si>
    <t>Points Possible</t>
  </si>
  <si>
    <t>Comments</t>
  </si>
  <si>
    <t xml:space="preserve">(remember to create the Histogram, too). </t>
  </si>
  <si>
    <r>
      <t xml:space="preserve">Requirements: Answer each question fully. Answers must be recorded on the worksheet. </t>
    </r>
    <r>
      <rPr>
        <b/>
        <sz val="11"/>
        <color rgb="FFFF0000"/>
        <rFont val="Calibri"/>
      </rPr>
      <t>EXCEL FORMULAS MUST BE USED</t>
    </r>
    <r>
      <rPr>
        <b/>
        <sz val="11"/>
        <rFont val="Calibri"/>
      </rPr>
      <t xml:space="preserve">. </t>
    </r>
  </si>
  <si>
    <t>Mean, Median, Mode</t>
  </si>
  <si>
    <t>Range, Minimum, Maximum</t>
  </si>
  <si>
    <t>Histogram</t>
  </si>
  <si>
    <t>z-Score</t>
  </si>
  <si>
    <t>Price each</t>
  </si>
  <si>
    <t>Total price</t>
  </si>
  <si>
    <t>Cumulative Frequency</t>
  </si>
  <si>
    <t>Generated Data</t>
  </si>
  <si>
    <t>rate ( r)</t>
  </si>
  <si>
    <t>time in years (t)</t>
  </si>
  <si>
    <t>Payment (PMT)</t>
  </si>
  <si>
    <t>Bins</t>
  </si>
  <si>
    <t># of Compoundings per year (n)</t>
  </si>
  <si>
    <t>Principal (P) (same for both loans)</t>
  </si>
  <si>
    <t>Budget Expenses</t>
  </si>
  <si>
    <t>Stats</t>
  </si>
  <si>
    <t>Interest Paid</t>
  </si>
  <si>
    <t>Total Budget</t>
  </si>
  <si>
    <t>Min</t>
  </si>
  <si>
    <t>Max</t>
  </si>
  <si>
    <t>Bin Length</t>
  </si>
  <si>
    <t>Total for Major Assignment 1</t>
  </si>
  <si>
    <t>Major Assignment 1</t>
  </si>
  <si>
    <t>Budget Expenses total</t>
  </si>
  <si>
    <t>Loan total</t>
  </si>
  <si>
    <t>Stats total</t>
  </si>
  <si>
    <t>ONE DAY FOOD</t>
  </si>
  <si>
    <t>WATER-BOTTLED FOR 1 DAY</t>
  </si>
  <si>
    <t>ENTRANCE TICKETS, SHOWS ETC</t>
  </si>
  <si>
    <t>INTERCITY TRANSPORTATION</t>
  </si>
  <si>
    <t>SCAMS, ROBBERIES AND MISHARPS</t>
  </si>
  <si>
    <t>AVG DAILY COST PER PERSON PER DAY</t>
  </si>
  <si>
    <t xml:space="preserve">AVG DAILY COST PER PERSON PER WEEK </t>
  </si>
  <si>
    <t>SAN FRANCISCO</t>
  </si>
  <si>
    <t>TIPS AND HANDOUTS FOR GUIDES AND SERVICE PROVIDERS</t>
  </si>
  <si>
    <t>DUCK TOUR</t>
  </si>
  <si>
    <t>LOCAL TRANSPORTATION-LARGE SUV FOR A WEEK</t>
  </si>
  <si>
    <t>INSURANCE</t>
  </si>
  <si>
    <t>SIGHT SEEING</t>
  </si>
  <si>
    <t>TOTAL</t>
  </si>
  <si>
    <t>JUNKS</t>
  </si>
  <si>
    <t>HOTEL/HOSTEL PER PERSON-(MID RANGE)</t>
  </si>
  <si>
    <t>www.findingtheuniverse.com</t>
  </si>
  <si>
    <t>www.budgetyourtrip.com</t>
  </si>
  <si>
    <t>www.airbnb.com</t>
  </si>
  <si>
    <t>www.wanderlustingk.com</t>
  </si>
  <si>
    <t>ALCOHOL (DRINKS FOR A DAY)</t>
  </si>
  <si>
    <t>www.thesimpledollar.com</t>
  </si>
  <si>
    <t>www.thesimledollar.com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</si>
</sst>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"/>
  </numFmts>
  <fonts count="15">
    <font>
      <sz val="11"/>
      <name val="Calibri"/>
    </font>
    <font>
      <b/>
      <sz val="16"/>
      <color rgb="FFFFFFFF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4"/>
      <color rgb="FFFFFFFF"/>
      <name val="Calibri"/>
    </font>
    <font>
      <sz val="11"/>
      <color rgb="FF000000"/>
      <name val="Calibri"/>
    </font>
    <font>
      <b/>
      <sz val="11"/>
      <color rgb="FFFFFFFF"/>
      <name val="Calibri"/>
    </font>
    <font>
      <u/>
      <sz val="11"/>
      <color rgb="FF0463C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  <font>
      <sz val="11"/>
      <color rgb="FF7030A0"/>
      <name val="Calibri"/>
    </font>
    <font>
      <b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D8D8D8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548235"/>
      </left>
      <right/>
      <top style="medium">
        <color rgb="FF548235"/>
      </top>
      <bottom style="medium">
        <color rgb="FF548235"/>
      </bottom>
      <diagonal/>
    </border>
    <border>
      <left/>
      <right/>
      <top style="medium">
        <color rgb="FF548235"/>
      </top>
      <bottom style="medium">
        <color rgb="FF548235"/>
      </bottom>
      <diagonal/>
    </border>
    <border>
      <left/>
      <right style="medium">
        <color rgb="FF548235"/>
      </right>
      <top style="medium">
        <color rgb="FF548235"/>
      </top>
      <bottom style="medium">
        <color rgb="FF548235"/>
      </bottom>
      <diagonal/>
    </border>
    <border>
      <left/>
      <right style="medium">
        <color rgb="FF548235"/>
      </right>
      <top/>
      <bottom/>
      <diagonal/>
    </border>
    <border>
      <left style="medium">
        <color rgb="FF548235"/>
      </left>
      <right style="medium">
        <color rgb="FF548235"/>
      </right>
      <top style="medium">
        <color rgb="FF548235"/>
      </top>
      <bottom style="medium">
        <color rgb="FF548235"/>
      </bottom>
      <diagonal/>
    </border>
    <border>
      <left style="medium">
        <color rgb="FF548235"/>
      </left>
      <right style="medium">
        <color rgb="FF548235"/>
      </right>
      <top style="medium">
        <color rgb="FF548235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>
      <alignment vertical="center"/>
    </xf>
    <xf numFmtId="44" fontId="4" fillId="0" borderId="0">
      <alignment vertical="top"/>
      <protection locked="0"/>
    </xf>
    <xf numFmtId="0" fontId="8" fillId="0" borderId="0">
      <alignment vertical="top"/>
      <protection locked="0"/>
    </xf>
  </cellStyleXfs>
  <cellXfs count="9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4" fillId="0" borderId="10" xfId="0" applyFont="1" applyBorder="1" applyAlignment="1">
      <alignment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/>
    <xf numFmtId="0" fontId="4" fillId="0" borderId="12" xfId="0" applyFont="1" applyBorder="1" applyAlignment="1">
      <alignment horizontal="center"/>
    </xf>
    <xf numFmtId="0" fontId="4" fillId="0" borderId="18" xfId="0" applyFont="1" applyBorder="1" applyAlignment="1"/>
    <xf numFmtId="0" fontId="4" fillId="0" borderId="19" xfId="0" applyFont="1" applyBorder="1" applyAlignment="1">
      <alignment wrapText="1"/>
    </xf>
    <xf numFmtId="0" fontId="2" fillId="0" borderId="20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/>
    <xf numFmtId="0" fontId="1" fillId="2" borderId="2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8" xfId="0" applyFont="1" applyBorder="1" applyAlignment="1"/>
    <xf numFmtId="0" fontId="5" fillId="2" borderId="0" xfId="0" applyFont="1" applyFill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44" fontId="6" fillId="3" borderId="33" xfId="0" applyNumberFormat="1" applyFont="1" applyFill="1" applyBorder="1" applyAlignment="1"/>
    <xf numFmtId="0" fontId="7" fillId="2" borderId="0" xfId="0" applyFont="1" applyFill="1" applyAlignment="1"/>
    <xf numFmtId="0" fontId="6" fillId="3" borderId="33" xfId="0" applyFont="1" applyFill="1" applyBorder="1" applyAlignment="1"/>
    <xf numFmtId="164" fontId="6" fillId="3" borderId="33" xfId="1" applyNumberFormat="1" applyFont="1" applyFill="1" applyBorder="1" applyAlignment="1" applyProtection="1"/>
    <xf numFmtId="0" fontId="8" fillId="3" borderId="33" xfId="2" applyFill="1" applyBorder="1" applyAlignment="1" applyProtection="1"/>
    <xf numFmtId="0" fontId="9" fillId="3" borderId="33" xfId="0" applyFont="1" applyFill="1" applyBorder="1" applyAlignment="1"/>
    <xf numFmtId="44" fontId="10" fillId="3" borderId="34" xfId="0" applyNumberFormat="1" applyFont="1" applyFill="1" applyBorder="1" applyAlignment="1"/>
    <xf numFmtId="44" fontId="6" fillId="3" borderId="33" xfId="1" applyFont="1" applyFill="1" applyBorder="1" applyAlignment="1" applyProtection="1"/>
    <xf numFmtId="44" fontId="10" fillId="3" borderId="34" xfId="1" applyFont="1" applyFill="1" applyBorder="1" applyAlignment="1" applyProtection="1"/>
    <xf numFmtId="44" fontId="6" fillId="3" borderId="33" xfId="1" applyNumberFormat="1" applyFont="1" applyFill="1" applyBorder="1" applyAlignment="1" applyProtection="1"/>
    <xf numFmtId="44" fontId="10" fillId="3" borderId="34" xfId="1" applyNumberFormat="1" applyFont="1" applyFill="1" applyBorder="1" applyAlignment="1" applyProtection="1"/>
    <xf numFmtId="0" fontId="7" fillId="2" borderId="0" xfId="0" applyFont="1" applyFill="1" applyAlignment="1">
      <alignment horizontal="center"/>
    </xf>
    <xf numFmtId="10" fontId="6" fillId="3" borderId="33" xfId="0" applyNumberFormat="1" applyFont="1" applyFill="1" applyBorder="1" applyAlignment="1"/>
    <xf numFmtId="0" fontId="11" fillId="0" borderId="0" xfId="0" applyFont="1">
      <alignment vertical="center"/>
    </xf>
    <xf numFmtId="0" fontId="12" fillId="0" borderId="0" xfId="0" applyFont="1" applyAlignment="1"/>
    <xf numFmtId="0" fontId="6" fillId="0" borderId="0" xfId="0" applyFont="1" applyFill="1" applyAlignment="1"/>
    <xf numFmtId="0" fontId="13" fillId="0" borderId="0" xfId="0" applyFont="1" applyFill="1" applyAlignment="1"/>
    <xf numFmtId="0" fontId="6" fillId="4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6" fillId="3" borderId="38" xfId="0" applyFont="1" applyFill="1" applyBorder="1" applyAlignment="1"/>
    <xf numFmtId="165" fontId="6" fillId="3" borderId="39" xfId="0" applyNumberFormat="1" applyFont="1" applyFill="1" applyBorder="1" applyAlignment="1" applyProtection="1">
      <protection locked="0"/>
    </xf>
    <xf numFmtId="0" fontId="12" fillId="0" borderId="4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6" fillId="3" borderId="11" xfId="0" applyFont="1" applyFill="1" applyBorder="1" applyAlignment="1"/>
    <xf numFmtId="165" fontId="6" fillId="3" borderId="18" xfId="0" applyNumberFormat="1" applyFont="1" applyFill="1" applyBorder="1" applyAlignment="1" applyProtection="1">
      <protection locked="0"/>
    </xf>
    <xf numFmtId="165" fontId="6" fillId="3" borderId="38" xfId="0" applyNumberFormat="1" applyFont="1" applyFill="1" applyBorder="1" applyAlignment="1" applyProtection="1">
      <protection locked="0"/>
    </xf>
    <xf numFmtId="165" fontId="6" fillId="3" borderId="42" xfId="0" applyNumberFormat="1" applyFont="1" applyFill="1" applyBorder="1" applyAlignment="1" applyProtection="1">
      <protection locked="0"/>
    </xf>
    <xf numFmtId="165" fontId="6" fillId="3" borderId="11" xfId="0" applyNumberFormat="1" applyFont="1" applyFill="1" applyBorder="1" applyAlignment="1" applyProtection="1">
      <protection locked="0"/>
    </xf>
    <xf numFmtId="165" fontId="6" fillId="3" borderId="12" xfId="0" applyNumberFormat="1" applyFont="1" applyFill="1" applyBorder="1" applyAlignment="1" applyProtection="1">
      <protection locked="0"/>
    </xf>
    <xf numFmtId="165" fontId="6" fillId="3" borderId="43" xfId="0" applyNumberFormat="1" applyFont="1" applyFill="1" applyBorder="1" applyAlignment="1" applyProtection="1">
      <protection locked="0"/>
    </xf>
    <xf numFmtId="0" fontId="6" fillId="3" borderId="44" xfId="0" applyFont="1" applyFill="1" applyBorder="1" applyAlignment="1"/>
    <xf numFmtId="0" fontId="6" fillId="4" borderId="1" xfId="0" applyFont="1" applyFill="1" applyBorder="1" applyAlignment="1" applyProtection="1">
      <alignment horizontal="center"/>
      <protection locked="0"/>
    </xf>
    <xf numFmtId="0" fontId="6" fillId="4" borderId="3" xfId="0" applyFont="1" applyFill="1" applyBorder="1" applyAlignment="1" applyProtection="1">
      <alignment horizontal="center"/>
      <protection locked="0"/>
    </xf>
    <xf numFmtId="0" fontId="6" fillId="4" borderId="45" xfId="0" applyFont="1" applyFill="1" applyBorder="1" applyAlignment="1">
      <alignment horizontal="center"/>
    </xf>
    <xf numFmtId="0" fontId="6" fillId="4" borderId="46" xfId="0" applyFont="1" applyFill="1" applyBorder="1" applyAlignment="1">
      <alignment horizontal="center"/>
    </xf>
    <xf numFmtId="0" fontId="6" fillId="4" borderId="47" xfId="0" applyFont="1" applyFill="1" applyBorder="1" applyAlignment="1">
      <alignment horizontal="center"/>
    </xf>
    <xf numFmtId="0" fontId="12" fillId="5" borderId="0" xfId="0" applyFont="1" applyFill="1" applyAlignment="1"/>
    <xf numFmtId="165" fontId="6" fillId="5" borderId="0" xfId="0" applyNumberFormat="1" applyFont="1" applyFill="1" applyAlignment="1"/>
    <xf numFmtId="165" fontId="0" fillId="0" borderId="0" xfId="0" applyNumberFormat="1">
      <alignment vertical="center"/>
    </xf>
  </cellXfs>
  <cellStyles count="3">
    <cellStyle name="Currency" xfId="1" builtinId="4"/>
    <cellStyle name="Hyperlink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C5" sqref="C5"/>
    </sheetView>
  </sheetViews>
  <sheetFormatPr defaultColWidth="9" defaultRowHeight="15"/>
  <cols>
    <col min="1" max="1" width="26.42578125" customWidth="1"/>
    <col min="2" max="256" width="9.140625" customWidth="1"/>
  </cols>
  <sheetData>
    <row r="1" spans="1:4" ht="21">
      <c r="A1" s="1" t="s">
        <v>61</v>
      </c>
      <c r="B1" s="2"/>
      <c r="C1" s="2"/>
      <c r="D1" s="3"/>
    </row>
    <row r="2" spans="1:4" ht="75">
      <c r="A2" s="4" t="s">
        <v>46</v>
      </c>
      <c r="B2" s="5"/>
      <c r="C2" s="5"/>
      <c r="D2" s="6"/>
    </row>
    <row r="3" spans="1:4" ht="30">
      <c r="A3" s="7"/>
      <c r="B3" s="8" t="s">
        <v>43</v>
      </c>
      <c r="C3" s="8" t="s">
        <v>42</v>
      </c>
      <c r="D3" s="9" t="s">
        <v>44</v>
      </c>
    </row>
    <row r="4" spans="1:4">
      <c r="A4" s="10" t="s">
        <v>18</v>
      </c>
      <c r="B4" s="11">
        <v>2</v>
      </c>
      <c r="C4" s="12"/>
      <c r="D4" s="13"/>
    </row>
    <row r="5" spans="1:4" ht="60">
      <c r="A5" s="14" t="s">
        <v>37</v>
      </c>
      <c r="B5" s="15">
        <v>14</v>
      </c>
      <c r="C5" s="16"/>
      <c r="D5" s="17"/>
    </row>
    <row r="6" spans="1:4" ht="60">
      <c r="A6" s="14" t="s">
        <v>38</v>
      </c>
      <c r="B6" s="15">
        <v>14</v>
      </c>
      <c r="C6" s="16"/>
      <c r="D6" s="17"/>
    </row>
    <row r="7" spans="1:4" ht="60">
      <c r="A7" s="14" t="s">
        <v>39</v>
      </c>
      <c r="B7" s="15">
        <v>14</v>
      </c>
      <c r="C7" s="16"/>
      <c r="D7" s="17"/>
    </row>
    <row r="8" spans="1:4" ht="60">
      <c r="A8" s="18" t="s">
        <v>40</v>
      </c>
      <c r="B8" s="19">
        <v>14</v>
      </c>
      <c r="C8" s="20"/>
      <c r="D8" s="17"/>
    </row>
    <row r="9" spans="1:4">
      <c r="A9" s="21" t="s">
        <v>64</v>
      </c>
      <c r="B9" s="22">
        <v>2</v>
      </c>
      <c r="C9" s="23"/>
      <c r="D9" s="24"/>
    </row>
    <row r="10" spans="1:4">
      <c r="A10" s="25" t="s">
        <v>70</v>
      </c>
      <c r="B10" s="26">
        <f>SUM(B4:B9)</f>
        <v>60</v>
      </c>
      <c r="C10" s="27">
        <f>SUM(C4:C8)</f>
        <v>0</v>
      </c>
      <c r="D10" s="28"/>
    </row>
    <row r="11" spans="1:4" ht="21">
      <c r="A11" s="29" t="s">
        <v>2</v>
      </c>
      <c r="B11" s="30"/>
      <c r="C11" s="30"/>
      <c r="D11" s="31"/>
    </row>
    <row r="12" spans="1:4" ht="75">
      <c r="A12" s="4" t="s">
        <v>46</v>
      </c>
      <c r="B12" s="5"/>
      <c r="C12" s="5"/>
      <c r="D12" s="6"/>
    </row>
    <row r="13" spans="1:4" ht="30">
      <c r="A13" s="32"/>
      <c r="B13" s="33" t="s">
        <v>19</v>
      </c>
      <c r="C13" s="33" t="s">
        <v>42</v>
      </c>
      <c r="D13" s="9" t="s">
        <v>44</v>
      </c>
    </row>
    <row r="14" spans="1:4" ht="30">
      <c r="A14" s="34" t="s">
        <v>20</v>
      </c>
      <c r="B14" s="15">
        <v>21</v>
      </c>
      <c r="C14" s="16"/>
      <c r="D14" s="13"/>
    </row>
    <row r="15" spans="1:4" ht="45">
      <c r="A15" s="35" t="s">
        <v>41</v>
      </c>
      <c r="B15" s="19">
        <v>14</v>
      </c>
      <c r="C15" s="36"/>
      <c r="D15" s="17"/>
    </row>
    <row r="16" spans="1:4">
      <c r="A16" s="37" t="s">
        <v>71</v>
      </c>
      <c r="B16" s="38">
        <f>SUM(B14:B15)</f>
        <v>35</v>
      </c>
      <c r="C16" s="39">
        <f>SUM(C14:C15)</f>
        <v>0</v>
      </c>
      <c r="D16" s="28"/>
    </row>
    <row r="17" spans="1:4" ht="21">
      <c r="A17" s="29" t="s">
        <v>62</v>
      </c>
      <c r="B17" s="30"/>
      <c r="C17" s="30"/>
      <c r="D17" s="31"/>
    </row>
    <row r="18" spans="1:4" ht="75">
      <c r="A18" s="4" t="s">
        <v>46</v>
      </c>
      <c r="B18" s="5"/>
      <c r="C18" s="5"/>
      <c r="D18" s="6"/>
    </row>
    <row r="19" spans="1:4" ht="30">
      <c r="A19" s="32"/>
      <c r="B19" s="33" t="s">
        <v>43</v>
      </c>
      <c r="C19" s="33" t="s">
        <v>42</v>
      </c>
      <c r="D19" s="9" t="s">
        <v>44</v>
      </c>
    </row>
    <row r="20" spans="1:4">
      <c r="A20" s="34" t="s">
        <v>47</v>
      </c>
      <c r="B20" s="40">
        <v>6</v>
      </c>
      <c r="C20" s="41"/>
      <c r="D20" s="42"/>
    </row>
    <row r="21" spans="1:4">
      <c r="A21" s="34" t="s">
        <v>48</v>
      </c>
      <c r="B21" s="40">
        <v>3</v>
      </c>
      <c r="C21" s="41"/>
      <c r="D21" s="43"/>
    </row>
    <row r="22" spans="1:4">
      <c r="A22" s="34" t="s">
        <v>13</v>
      </c>
      <c r="B22" s="40">
        <v>4</v>
      </c>
      <c r="C22" s="41"/>
      <c r="D22" s="43"/>
    </row>
    <row r="23" spans="1:4">
      <c r="A23" s="34" t="s">
        <v>17</v>
      </c>
      <c r="B23" s="40">
        <v>6</v>
      </c>
      <c r="C23" s="41"/>
      <c r="D23" s="43"/>
    </row>
    <row r="24" spans="1:4">
      <c r="A24" s="34" t="s">
        <v>49</v>
      </c>
      <c r="B24" s="40">
        <v>6</v>
      </c>
      <c r="C24" s="41"/>
      <c r="D24" s="43"/>
    </row>
    <row r="25" spans="1:4">
      <c r="A25" s="35" t="s">
        <v>50</v>
      </c>
      <c r="B25" s="44">
        <v>5</v>
      </c>
      <c r="C25" s="45"/>
      <c r="D25" s="43"/>
    </row>
    <row r="26" spans="1:4">
      <c r="A26" s="37" t="s">
        <v>72</v>
      </c>
      <c r="B26" s="38">
        <f>SUM(B20:B25)</f>
        <v>30</v>
      </c>
      <c r="C26" s="39">
        <f>SUM(C20:C25)</f>
        <v>0</v>
      </c>
      <c r="D26" s="28"/>
    </row>
    <row r="27" spans="1:4" ht="42">
      <c r="A27" s="29" t="s">
        <v>69</v>
      </c>
      <c r="B27" s="30"/>
      <c r="C27" s="30"/>
      <c r="D27" s="31"/>
    </row>
    <row r="28" spans="1:4" ht="30">
      <c r="A28" s="46" t="s">
        <v>68</v>
      </c>
      <c r="B28" s="47">
        <f>B10+B16+B26</f>
        <v>125</v>
      </c>
      <c r="C28" s="47">
        <f>C10+C16+C26</f>
        <v>0</v>
      </c>
      <c r="D28" s="4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P34"/>
  <sheetViews>
    <sheetView topLeftCell="A19" workbookViewId="0">
      <selection activeCell="I9" sqref="I9"/>
    </sheetView>
  </sheetViews>
  <sheetFormatPr defaultRowHeight="15"/>
  <cols>
    <col min="5" max="5" width="10.5703125" bestFit="1" customWidth="1"/>
    <col min="6" max="6" width="28.140625" bestFit="1" customWidth="1"/>
  </cols>
  <sheetData>
    <row r="1" spans="2:16" ht="18.75">
      <c r="B1" s="49" t="s">
        <v>80</v>
      </c>
      <c r="C1" s="49"/>
      <c r="D1" s="49"/>
      <c r="E1" s="49"/>
      <c r="F1" s="49"/>
    </row>
    <row r="2" spans="2:16" ht="18.75">
      <c r="B2" s="50"/>
      <c r="C2" s="51"/>
      <c r="D2" s="51"/>
      <c r="E2" s="51"/>
      <c r="F2" s="52"/>
      <c r="H2" s="49" t="s">
        <v>36</v>
      </c>
      <c r="I2" s="53"/>
      <c r="J2" s="54">
        <f>E10+E17+E24+E34</f>
        <v>8926.5</v>
      </c>
    </row>
    <row r="3" spans="2:16" ht="18.75">
      <c r="B3" s="49" t="s">
        <v>25</v>
      </c>
      <c r="C3" s="49"/>
      <c r="D3" s="49"/>
      <c r="E3" s="49"/>
      <c r="F3" s="49"/>
      <c r="P3" t="s">
        <v>78</v>
      </c>
    </row>
    <row r="4" spans="2:16">
      <c r="B4" s="55" t="s">
        <v>26</v>
      </c>
      <c r="C4" s="55" t="s">
        <v>27</v>
      </c>
      <c r="D4" s="55" t="s">
        <v>51</v>
      </c>
      <c r="E4" s="55" t="s">
        <v>52</v>
      </c>
      <c r="F4" s="55" t="s">
        <v>1</v>
      </c>
      <c r="P4">
        <v>172</v>
      </c>
    </row>
    <row r="5" spans="2:16">
      <c r="B5" s="56" t="s">
        <v>28</v>
      </c>
      <c r="C5" s="56" t="s">
        <v>29</v>
      </c>
      <c r="D5" s="56" t="s">
        <v>30</v>
      </c>
      <c r="E5" s="56" t="s">
        <v>31</v>
      </c>
      <c r="F5" s="56" t="s">
        <v>32</v>
      </c>
      <c r="P5" t="s">
        <v>79</v>
      </c>
    </row>
    <row r="6" spans="2:16">
      <c r="B6" s="56" t="s">
        <v>76</v>
      </c>
      <c r="C6" s="56">
        <v>1</v>
      </c>
      <c r="D6" s="57">
        <v>147</v>
      </c>
      <c r="E6" s="54">
        <f>D6*C6</f>
        <v>147</v>
      </c>
      <c r="F6" s="58" t="s">
        <v>89</v>
      </c>
    </row>
    <row r="7" spans="2:16">
      <c r="B7" s="56" t="s">
        <v>83</v>
      </c>
      <c r="C7" s="56">
        <v>1</v>
      </c>
      <c r="D7" s="57">
        <v>450</v>
      </c>
      <c r="E7" s="54">
        <f t="shared" ref="E7:E8" si="0">D7*C7</f>
        <v>450</v>
      </c>
      <c r="F7" s="56"/>
      <c r="P7">
        <f>P4*7</f>
        <v>1204</v>
      </c>
    </row>
    <row r="8" spans="2:16">
      <c r="B8" s="56" t="s">
        <v>84</v>
      </c>
      <c r="C8" s="56">
        <v>1</v>
      </c>
      <c r="D8" s="57">
        <f>0.15*D7</f>
        <v>67.5</v>
      </c>
      <c r="E8" s="54">
        <f t="shared" si="0"/>
        <v>67.5</v>
      </c>
      <c r="F8" s="56"/>
    </row>
    <row r="9" spans="2:16">
      <c r="B9" s="56"/>
      <c r="C9" s="56"/>
      <c r="D9" s="56"/>
      <c r="E9" s="56"/>
      <c r="F9" s="56"/>
    </row>
    <row r="10" spans="2:16">
      <c r="B10" s="59" t="s">
        <v>86</v>
      </c>
      <c r="C10" s="56"/>
      <c r="D10" s="56"/>
      <c r="E10" s="60">
        <f>SUM(E6:E8)</f>
        <v>664.5</v>
      </c>
      <c r="F10" s="56"/>
    </row>
    <row r="11" spans="2:16" ht="18.75">
      <c r="B11" s="49" t="s">
        <v>0</v>
      </c>
      <c r="C11" s="49"/>
      <c r="D11" s="49"/>
      <c r="E11" s="49"/>
      <c r="F11" s="49"/>
    </row>
    <row r="12" spans="2:16">
      <c r="B12" s="55" t="s">
        <v>26</v>
      </c>
      <c r="C12" s="55" t="s">
        <v>27</v>
      </c>
      <c r="D12" s="55" t="s">
        <v>51</v>
      </c>
      <c r="E12" s="55" t="s">
        <v>52</v>
      </c>
      <c r="F12" s="55"/>
    </row>
    <row r="13" spans="2:16">
      <c r="B13" s="56" t="s">
        <v>28</v>
      </c>
      <c r="C13" s="56" t="s">
        <v>29</v>
      </c>
      <c r="D13" s="56" t="s">
        <v>30</v>
      </c>
      <c r="E13" s="56" t="s">
        <v>31</v>
      </c>
      <c r="F13" s="56" t="s">
        <v>32</v>
      </c>
    </row>
    <row r="14" spans="2:16">
      <c r="B14" s="59" t="s">
        <v>88</v>
      </c>
      <c r="C14" s="56">
        <v>5</v>
      </c>
      <c r="D14" s="61">
        <v>103</v>
      </c>
      <c r="E14" s="61">
        <f>D14*C14*7</f>
        <v>3605</v>
      </c>
      <c r="F14" s="58" t="s">
        <v>91</v>
      </c>
    </row>
    <row r="15" spans="2:16">
      <c r="B15" s="56"/>
      <c r="C15" s="56"/>
      <c r="D15" s="56"/>
      <c r="E15" s="61"/>
      <c r="F15" s="56"/>
    </row>
    <row r="16" spans="2:16">
      <c r="B16" s="56"/>
      <c r="C16" s="56"/>
      <c r="D16" s="56"/>
      <c r="E16" s="61"/>
      <c r="F16" s="56"/>
    </row>
    <row r="17" spans="2:6">
      <c r="B17" s="59" t="s">
        <v>86</v>
      </c>
      <c r="C17" s="56"/>
      <c r="D17" s="56"/>
      <c r="E17" s="62">
        <f>SUM(E14:E16)</f>
        <v>3605</v>
      </c>
      <c r="F17" s="56"/>
    </row>
    <row r="18" spans="2:6" ht="18.75">
      <c r="B18" s="49" t="s">
        <v>33</v>
      </c>
      <c r="C18" s="49"/>
      <c r="D18" s="49"/>
      <c r="E18" s="49"/>
      <c r="F18" s="49"/>
    </row>
    <row r="19" spans="2:6">
      <c r="B19" s="55" t="s">
        <v>26</v>
      </c>
      <c r="C19" s="55" t="s">
        <v>27</v>
      </c>
      <c r="D19" s="55" t="s">
        <v>51</v>
      </c>
      <c r="E19" s="55" t="s">
        <v>52</v>
      </c>
      <c r="F19" s="55"/>
    </row>
    <row r="20" spans="2:6">
      <c r="B20" s="56" t="s">
        <v>28</v>
      </c>
      <c r="C20" s="56" t="s">
        <v>29</v>
      </c>
      <c r="D20" s="56" t="s">
        <v>30</v>
      </c>
      <c r="E20" s="56" t="s">
        <v>31</v>
      </c>
      <c r="F20" s="56" t="s">
        <v>32</v>
      </c>
    </row>
    <row r="21" spans="2:6">
      <c r="B21" s="56" t="s">
        <v>73</v>
      </c>
      <c r="C21" s="56">
        <v>5</v>
      </c>
      <c r="D21" s="57">
        <v>47</v>
      </c>
      <c r="E21" s="63">
        <f>C21*D21*7</f>
        <v>1645</v>
      </c>
      <c r="F21" s="58" t="s">
        <v>90</v>
      </c>
    </row>
    <row r="22" spans="2:6">
      <c r="B22" s="56" t="s">
        <v>74</v>
      </c>
      <c r="C22" s="56">
        <v>5</v>
      </c>
      <c r="D22" s="57">
        <v>14</v>
      </c>
      <c r="E22" s="63">
        <f>C22*D22*7</f>
        <v>490</v>
      </c>
      <c r="F22" s="56"/>
    </row>
    <row r="23" spans="2:6">
      <c r="B23" s="56" t="s">
        <v>87</v>
      </c>
      <c r="C23" s="56">
        <v>5</v>
      </c>
      <c r="D23" s="57">
        <v>8</v>
      </c>
      <c r="E23" s="63">
        <f>C23*D23*7</f>
        <v>280</v>
      </c>
      <c r="F23" s="56"/>
    </row>
    <row r="24" spans="2:6">
      <c r="B24" s="56" t="s">
        <v>86</v>
      </c>
      <c r="C24" s="56"/>
      <c r="D24" s="56"/>
      <c r="E24" s="60">
        <f>SUM(E21:E23)</f>
        <v>2415</v>
      </c>
      <c r="F24" s="56"/>
    </row>
    <row r="25" spans="2:6" ht="18.75">
      <c r="B25" s="49" t="s">
        <v>35</v>
      </c>
      <c r="C25" s="49"/>
      <c r="D25" s="49"/>
      <c r="E25" s="49"/>
      <c r="F25" s="49"/>
    </row>
    <row r="26" spans="2:6">
      <c r="B26" s="55" t="s">
        <v>26</v>
      </c>
      <c r="C26" s="55" t="s">
        <v>27</v>
      </c>
      <c r="D26" s="55" t="s">
        <v>51</v>
      </c>
      <c r="E26" s="55" t="s">
        <v>52</v>
      </c>
      <c r="F26" s="55"/>
    </row>
    <row r="27" spans="2:6">
      <c r="B27" s="56" t="s">
        <v>34</v>
      </c>
      <c r="C27" s="56" t="s">
        <v>29</v>
      </c>
      <c r="D27" s="56" t="s">
        <v>30</v>
      </c>
      <c r="E27" s="56" t="s">
        <v>31</v>
      </c>
      <c r="F27" s="56" t="s">
        <v>32</v>
      </c>
    </row>
    <row r="28" spans="2:6">
      <c r="B28" s="56" t="s">
        <v>75</v>
      </c>
      <c r="C28" s="56">
        <v>5</v>
      </c>
      <c r="D28" s="57">
        <v>49</v>
      </c>
      <c r="E28" s="63">
        <f>C28*D28</f>
        <v>245</v>
      </c>
      <c r="F28" s="58" t="s">
        <v>92</v>
      </c>
    </row>
    <row r="29" spans="2:6">
      <c r="B29" s="59" t="s">
        <v>93</v>
      </c>
      <c r="C29" s="56">
        <v>5</v>
      </c>
      <c r="D29" s="57">
        <v>19</v>
      </c>
      <c r="E29" s="63">
        <f>C29*D29*7</f>
        <v>665</v>
      </c>
      <c r="F29" s="56"/>
    </row>
    <row r="30" spans="2:6">
      <c r="B30" s="56" t="s">
        <v>81</v>
      </c>
      <c r="C30" s="56">
        <v>2</v>
      </c>
      <c r="D30" s="57">
        <v>27</v>
      </c>
      <c r="E30" s="63">
        <f>C30*D30*7</f>
        <v>378</v>
      </c>
      <c r="F30" s="56"/>
    </row>
    <row r="31" spans="2:6">
      <c r="B31" s="56" t="s">
        <v>82</v>
      </c>
      <c r="C31" s="56">
        <v>5</v>
      </c>
      <c r="D31" s="57">
        <v>32</v>
      </c>
      <c r="E31" s="63">
        <f t="shared" ref="E31:E33" si="1">C31*D31</f>
        <v>160</v>
      </c>
      <c r="F31" s="56"/>
    </row>
    <row r="32" spans="2:6">
      <c r="B32" s="56" t="s">
        <v>85</v>
      </c>
      <c r="C32" s="56">
        <v>5</v>
      </c>
      <c r="D32" s="57">
        <v>20</v>
      </c>
      <c r="E32" s="63">
        <f>C32*D32*7</f>
        <v>700</v>
      </c>
      <c r="F32" s="56"/>
    </row>
    <row r="33" spans="2:6">
      <c r="B33" s="56" t="s">
        <v>77</v>
      </c>
      <c r="C33" s="56">
        <v>1</v>
      </c>
      <c r="D33" s="57">
        <v>94</v>
      </c>
      <c r="E33" s="63">
        <f t="shared" si="1"/>
        <v>94</v>
      </c>
      <c r="F33" s="56"/>
    </row>
    <row r="34" spans="2:6">
      <c r="B34" s="56" t="s">
        <v>86</v>
      </c>
      <c r="C34" s="56"/>
      <c r="D34" s="56"/>
      <c r="E34" s="64">
        <f>SUM(E28:E33)</f>
        <v>2242</v>
      </c>
      <c r="F34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D12"/>
  <sheetViews>
    <sheetView workbookViewId="0">
      <selection activeCell="G6" sqref="G6"/>
    </sheetView>
  </sheetViews>
  <sheetFormatPr defaultRowHeight="15"/>
  <cols>
    <col min="3" max="3" width="25.140625" bestFit="1" customWidth="1"/>
    <col min="4" max="4" width="24" bestFit="1" customWidth="1"/>
  </cols>
  <sheetData>
    <row r="2" spans="2:4">
      <c r="B2" s="65" t="s">
        <v>2</v>
      </c>
      <c r="C2" s="65"/>
      <c r="D2" s="65"/>
    </row>
    <row r="3" spans="2:4">
      <c r="C3" t="s">
        <v>5</v>
      </c>
      <c r="D3" t="s">
        <v>6</v>
      </c>
    </row>
    <row r="4" spans="2:4">
      <c r="B4" t="s">
        <v>60</v>
      </c>
      <c r="C4" s="54">
        <f>'Budget Expenses'!J2</f>
        <v>8926.5</v>
      </c>
      <c r="D4" s="54">
        <f>C4</f>
        <v>8926.5</v>
      </c>
    </row>
    <row r="5" spans="2:4">
      <c r="B5" t="s">
        <v>55</v>
      </c>
      <c r="C5" s="66">
        <v>6.9900000000000004E-2</v>
      </c>
      <c r="D5" s="66">
        <v>6.1600000000000002E-2</v>
      </c>
    </row>
    <row r="6" spans="2:4">
      <c r="B6" t="s">
        <v>59</v>
      </c>
      <c r="C6" s="56">
        <v>12</v>
      </c>
      <c r="D6" s="56">
        <v>12</v>
      </c>
    </row>
    <row r="7" spans="2:4">
      <c r="B7" t="s">
        <v>56</v>
      </c>
      <c r="C7" s="56">
        <v>2</v>
      </c>
      <c r="D7" s="56">
        <v>2</v>
      </c>
    </row>
    <row r="8" spans="2:4">
      <c r="B8" t="s">
        <v>57</v>
      </c>
      <c r="C8" s="61">
        <f>C4*(C5/C6)/(1-(1+C5/C6)^(-C6*C7))</f>
        <v>399.62196106656711</v>
      </c>
      <c r="D8" s="61">
        <f>D4*(D5/D6)/(1-(1+D5/D6)^(-D6*D7))</f>
        <v>396.27179989389776</v>
      </c>
    </row>
    <row r="9" spans="2:4">
      <c r="B9" s="67"/>
    </row>
    <row r="10" spans="2:4">
      <c r="B10" t="s">
        <v>3</v>
      </c>
      <c r="C10" s="54">
        <f>C8*C7*C6</f>
        <v>9590.9270655976106</v>
      </c>
      <c r="D10" s="54">
        <f>D8*D7*D6</f>
        <v>9510.5231974535454</v>
      </c>
    </row>
    <row r="11" spans="2:4">
      <c r="B11" t="s">
        <v>63</v>
      </c>
      <c r="C11" s="54">
        <f>C10-C4</f>
        <v>664.42706559761064</v>
      </c>
      <c r="D11" s="54">
        <f>D10-D4</f>
        <v>584.02319745354544</v>
      </c>
    </row>
    <row r="12" spans="2:4">
      <c r="B12" t="s">
        <v>1</v>
      </c>
      <c r="C12" s="58" t="s">
        <v>94</v>
      </c>
      <c r="D12" s="58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03"/>
  <sheetViews>
    <sheetView topLeftCell="P9" workbookViewId="0">
      <selection activeCell="K10" sqref="K10"/>
    </sheetView>
  </sheetViews>
  <sheetFormatPr defaultRowHeight="15"/>
  <cols>
    <col min="4" max="4" width="8" bestFit="1" customWidth="1"/>
    <col min="6" max="6" width="39" bestFit="1" customWidth="1"/>
    <col min="7" max="7" width="5" bestFit="1" customWidth="1"/>
    <col min="9" max="9" width="21.140625" bestFit="1" customWidth="1"/>
    <col min="10" max="10" width="10.28515625" bestFit="1" customWidth="1"/>
  </cols>
  <sheetData>
    <row r="1" spans="1:15">
      <c r="A1" s="68" t="s">
        <v>24</v>
      </c>
      <c r="B1" s="69"/>
      <c r="C1" s="69"/>
      <c r="D1" s="69"/>
    </row>
    <row r="2" spans="1:15">
      <c r="A2">
        <f ca="1">Data!A2</f>
        <v>64.400000000000006</v>
      </c>
      <c r="B2" s="70"/>
      <c r="C2" s="71" t="s">
        <v>16</v>
      </c>
      <c r="D2" s="72"/>
      <c r="F2" s="73" t="s">
        <v>17</v>
      </c>
      <c r="G2" s="74"/>
      <c r="H2" s="74"/>
      <c r="I2" s="74"/>
      <c r="J2" s="75"/>
    </row>
    <row r="3" spans="1:15">
      <c r="A3">
        <f ca="1">Data!A3</f>
        <v>69.599999999999994</v>
      </c>
      <c r="B3" s="70"/>
      <c r="C3" s="76" t="s">
        <v>7</v>
      </c>
      <c r="D3" s="77">
        <f ca="1">AVERAGE(data)</f>
        <v>67.996078431372538</v>
      </c>
      <c r="F3" s="78" t="s">
        <v>21</v>
      </c>
      <c r="G3" s="79" t="s">
        <v>22</v>
      </c>
      <c r="H3" s="79" t="s">
        <v>58</v>
      </c>
      <c r="I3" s="79" t="s">
        <v>53</v>
      </c>
      <c r="J3" s="80" t="s">
        <v>15</v>
      </c>
    </row>
    <row r="4" spans="1:15" ht="15.75" thickBot="1">
      <c r="A4">
        <f ca="1">Data!A4</f>
        <v>66.3</v>
      </c>
      <c r="B4" s="70"/>
      <c r="C4" s="81" t="s">
        <v>8</v>
      </c>
      <c r="D4" s="82">
        <f ca="1">MEDIAN(data)</f>
        <v>68.45</v>
      </c>
      <c r="F4" s="83">
        <f ca="1">D7</f>
        <v>57.3</v>
      </c>
      <c r="G4" s="84">
        <f ca="1">F4+$D$16</f>
        <v>59.163636363636364</v>
      </c>
      <c r="H4" s="84">
        <f ca="1">G4-F4</f>
        <v>1.8636363636363669</v>
      </c>
      <c r="I4" s="84">
        <f ca="1">J4</f>
        <v>1</v>
      </c>
      <c r="J4" s="77">
        <f t="shared" ref="J4:J14" ca="1" si="0">FREQUENCY(data,F4:G4)</f>
        <v>1</v>
      </c>
    </row>
    <row r="5" spans="1:15" ht="15.75" thickBot="1">
      <c r="A5">
        <f ca="1">Data!A5</f>
        <v>70.599999999999994</v>
      </c>
      <c r="B5" s="70"/>
      <c r="C5" s="81" t="s">
        <v>9</v>
      </c>
      <c r="D5" s="82">
        <f ca="1">MODE(data)</f>
        <v>69.400000000000006</v>
      </c>
      <c r="F5" s="85">
        <f ca="1">G4</f>
        <v>59.163636363636364</v>
      </c>
      <c r="G5" s="86">
        <f ca="1">F5+$D$16</f>
        <v>61.027272727272731</v>
      </c>
      <c r="H5" s="84">
        <f t="shared" ref="H5:H14" ca="1" si="1">G5-F5</f>
        <v>1.8636363636363669</v>
      </c>
      <c r="I5" s="86">
        <f ca="1">I4+J5</f>
        <v>2</v>
      </c>
      <c r="J5" s="77">
        <f t="shared" ca="1" si="0"/>
        <v>1</v>
      </c>
      <c r="N5" s="96"/>
      <c r="O5" s="96"/>
    </row>
    <row r="6" spans="1:15" ht="15.75" thickBot="1">
      <c r="A6">
        <f ca="1">Data!A6</f>
        <v>74</v>
      </c>
      <c r="B6" s="70"/>
      <c r="C6" s="81" t="s">
        <v>10</v>
      </c>
      <c r="D6" s="87">
        <f ca="1">D15-D14</f>
        <v>20.5</v>
      </c>
      <c r="F6" s="85">
        <f ca="1">G5</f>
        <v>61.027272727272731</v>
      </c>
      <c r="G6" s="86">
        <f ca="1">F6+$D$16</f>
        <v>62.890909090909098</v>
      </c>
      <c r="H6" s="84">
        <f t="shared" ca="1" si="1"/>
        <v>1.8636363636363669</v>
      </c>
      <c r="I6" s="86">
        <f t="shared" ref="I6:I14" ca="1" si="2">I5+J6</f>
        <v>4</v>
      </c>
      <c r="J6" s="77">
        <f t="shared" ca="1" si="0"/>
        <v>2</v>
      </c>
      <c r="N6" s="96"/>
    </row>
    <row r="7" spans="1:15" ht="15.75" thickBot="1">
      <c r="A7">
        <f ca="1">Data!A7</f>
        <v>64.8</v>
      </c>
      <c r="B7" s="70"/>
      <c r="C7" s="81" t="s">
        <v>11</v>
      </c>
      <c r="D7" s="82">
        <f ca="1">MIN(data)</f>
        <v>57.3</v>
      </c>
      <c r="F7" s="85">
        <f t="shared" ref="F7:F14" ca="1" si="3">G6</f>
        <v>62.890909090909098</v>
      </c>
      <c r="G7" s="86">
        <f t="shared" ref="G7:G14" ca="1" si="4">F7+$D$16</f>
        <v>64.754545454545465</v>
      </c>
      <c r="H7" s="84">
        <f t="shared" ca="1" si="1"/>
        <v>1.8636363636363669</v>
      </c>
      <c r="I7" s="86">
        <f t="shared" ca="1" si="2"/>
        <v>11</v>
      </c>
      <c r="J7" s="77">
        <f t="shared" ca="1" si="0"/>
        <v>7</v>
      </c>
      <c r="N7" s="96"/>
    </row>
    <row r="8" spans="1:15" ht="15.75" thickBot="1">
      <c r="A8">
        <f ca="1">Data!A8</f>
        <v>62.9</v>
      </c>
      <c r="B8" s="70"/>
      <c r="C8" s="81" t="s">
        <v>12</v>
      </c>
      <c r="D8" s="82">
        <f ca="1">MAX(data)</f>
        <v>77.8</v>
      </c>
      <c r="F8" s="85">
        <f t="shared" ca="1" si="3"/>
        <v>64.754545454545465</v>
      </c>
      <c r="G8" s="86">
        <f t="shared" ca="1" si="4"/>
        <v>66.618181818181824</v>
      </c>
      <c r="H8" s="84">
        <f t="shared" ca="1" si="1"/>
        <v>1.8636363636363598</v>
      </c>
      <c r="I8" s="86">
        <f t="shared" ca="1" si="2"/>
        <v>34</v>
      </c>
      <c r="J8" s="77">
        <f t="shared" ca="1" si="0"/>
        <v>23</v>
      </c>
      <c r="N8" s="96"/>
    </row>
    <row r="9" spans="1:15" ht="15.75" thickBot="1">
      <c r="A9">
        <f ca="1">Data!A9</f>
        <v>66.099999999999994</v>
      </c>
      <c r="B9" s="69"/>
      <c r="C9" s="81" t="s">
        <v>13</v>
      </c>
      <c r="D9" s="82">
        <f ca="1">STDEV(data)</f>
        <v>3.7242826824421607</v>
      </c>
      <c r="F9" s="85">
        <f t="shared" ca="1" si="3"/>
        <v>66.618181818181824</v>
      </c>
      <c r="G9" s="86">
        <f t="shared" ca="1" si="4"/>
        <v>68.481818181818184</v>
      </c>
      <c r="H9" s="84">
        <f t="shared" ca="1" si="1"/>
        <v>1.8636363636363598</v>
      </c>
      <c r="I9" s="86">
        <f t="shared" ca="1" si="2"/>
        <v>70</v>
      </c>
      <c r="J9" s="77">
        <f t="shared" ca="1" si="0"/>
        <v>36</v>
      </c>
      <c r="N9" s="96"/>
    </row>
    <row r="10" spans="1:15" ht="15.75" thickBot="1">
      <c r="A10">
        <f ca="1">Data!A10</f>
        <v>65.900000000000006</v>
      </c>
      <c r="C10" s="81" t="s">
        <v>23</v>
      </c>
      <c r="D10" s="87" t="s">
        <v>4</v>
      </c>
      <c r="F10" s="85">
        <f t="shared" ca="1" si="3"/>
        <v>68.481818181818184</v>
      </c>
      <c r="G10" s="86">
        <f t="shared" ca="1" si="4"/>
        <v>70.345454545454544</v>
      </c>
      <c r="H10" s="84">
        <f t="shared" ca="1" si="1"/>
        <v>1.8636363636363598</v>
      </c>
      <c r="I10" s="86">
        <f t="shared" ca="1" si="2"/>
        <v>121</v>
      </c>
      <c r="J10" s="77">
        <f t="shared" ca="1" si="0"/>
        <v>51</v>
      </c>
      <c r="N10" s="96"/>
    </row>
    <row r="11" spans="1:15" ht="15.75" thickBot="1">
      <c r="A11">
        <f ca="1">Data!A11</f>
        <v>62</v>
      </c>
      <c r="C11" s="88" t="s">
        <v>14</v>
      </c>
      <c r="D11" s="87">
        <v>0.85149959183460355</v>
      </c>
      <c r="F11" s="85">
        <f t="shared" ca="1" si="3"/>
        <v>70.345454545454544</v>
      </c>
      <c r="G11" s="86">
        <f t="shared" ca="1" si="4"/>
        <v>72.209090909090904</v>
      </c>
      <c r="H11" s="84">
        <f t="shared" ca="1" si="1"/>
        <v>1.8636363636363598</v>
      </c>
      <c r="I11" s="86">
        <f t="shared" ca="1" si="2"/>
        <v>196</v>
      </c>
      <c r="J11" s="77">
        <f t="shared" ca="1" si="0"/>
        <v>75</v>
      </c>
      <c r="N11" s="96"/>
    </row>
    <row r="12" spans="1:15" ht="15.75" thickBot="1">
      <c r="A12">
        <f ca="1">Data!A12</f>
        <v>70.7</v>
      </c>
      <c r="F12" s="85">
        <f t="shared" ca="1" si="3"/>
        <v>72.209090909090904</v>
      </c>
      <c r="G12" s="86">
        <f t="shared" ca="1" si="4"/>
        <v>74.072727272727263</v>
      </c>
      <c r="H12" s="84">
        <f t="shared" ca="1" si="1"/>
        <v>1.8636363636363598</v>
      </c>
      <c r="I12" s="86">
        <f t="shared" ca="1" si="2"/>
        <v>288</v>
      </c>
      <c r="J12" s="77">
        <f t="shared" ca="1" si="0"/>
        <v>92</v>
      </c>
      <c r="N12" s="96"/>
    </row>
    <row r="13" spans="1:15" ht="15.75" thickBot="1">
      <c r="A13">
        <f ca="1">Data!A13</f>
        <v>70.2</v>
      </c>
      <c r="C13" s="89" t="s">
        <v>49</v>
      </c>
      <c r="D13" s="90"/>
      <c r="F13" s="85">
        <f t="shared" ca="1" si="3"/>
        <v>74.072727272727263</v>
      </c>
      <c r="G13" s="86">
        <f t="shared" ca="1" si="4"/>
        <v>75.936363636363623</v>
      </c>
      <c r="H13" s="84">
        <f t="shared" ca="1" si="1"/>
        <v>1.8636363636363598</v>
      </c>
      <c r="I13" s="86">
        <f t="shared" ca="1" si="2"/>
        <v>386</v>
      </c>
      <c r="J13" s="77">
        <f t="shared" ca="1" si="0"/>
        <v>98</v>
      </c>
      <c r="N13" s="96"/>
    </row>
    <row r="14" spans="1:15">
      <c r="A14">
        <f ca="1">Data!A14</f>
        <v>72.2</v>
      </c>
      <c r="C14" s="76" t="s">
        <v>65</v>
      </c>
      <c r="D14" s="77">
        <f ca="1">MIN(data)</f>
        <v>57.3</v>
      </c>
      <c r="F14" s="85">
        <f t="shared" ca="1" si="3"/>
        <v>75.936363636363623</v>
      </c>
      <c r="G14" s="86">
        <f t="shared" ca="1" si="4"/>
        <v>77.799999999999983</v>
      </c>
      <c r="H14" s="84">
        <f t="shared" ca="1" si="1"/>
        <v>1.8636363636363598</v>
      </c>
      <c r="I14" s="86">
        <f t="shared" ca="1" si="2"/>
        <v>485</v>
      </c>
      <c r="J14" s="77">
        <f t="shared" ca="1" si="0"/>
        <v>99</v>
      </c>
      <c r="N14" s="96"/>
    </row>
    <row r="15" spans="1:15" ht="15.75" thickBot="1">
      <c r="A15">
        <f ca="1">Data!A15</f>
        <v>65.599999999999994</v>
      </c>
      <c r="C15" s="81" t="s">
        <v>66</v>
      </c>
      <c r="D15" s="82">
        <f ca="1">MAX(data)</f>
        <v>77.8</v>
      </c>
      <c r="F15" s="91" t="s">
        <v>45</v>
      </c>
      <c r="G15" s="92"/>
      <c r="H15" s="92"/>
      <c r="I15" s="92"/>
      <c r="J15" s="93"/>
      <c r="N15" s="96"/>
    </row>
    <row r="16" spans="1:15">
      <c r="A16">
        <f ca="1">Data!A16</f>
        <v>61</v>
      </c>
      <c r="C16" s="88" t="s">
        <v>67</v>
      </c>
      <c r="D16" s="87">
        <f ca="1">D6/11</f>
        <v>1.8636363636363635</v>
      </c>
      <c r="N16" s="96"/>
    </row>
    <row r="17" spans="1:14">
      <c r="A17">
        <f ca="1">Data!A17</f>
        <v>71.2</v>
      </c>
      <c r="N17" s="96"/>
    </row>
    <row r="18" spans="1:14">
      <c r="A18">
        <f ca="1">Data!A18</f>
        <v>69.400000000000006</v>
      </c>
      <c r="N18" s="96"/>
    </row>
    <row r="19" spans="1:14">
      <c r="A19">
        <f ca="1">Data!A19</f>
        <v>70.5</v>
      </c>
      <c r="N19" s="96"/>
    </row>
    <row r="20" spans="1:14">
      <c r="A20">
        <f ca="1">Data!A20</f>
        <v>68.8</v>
      </c>
      <c r="N20" s="96"/>
    </row>
    <row r="21" spans="1:14">
      <c r="A21">
        <f ca="1">Data!A21</f>
        <v>67.599999999999994</v>
      </c>
      <c r="N21" s="96"/>
    </row>
    <row r="22" spans="1:14">
      <c r="A22">
        <f ca="1">Data!A22</f>
        <v>66.900000000000006</v>
      </c>
      <c r="N22" s="96"/>
    </row>
    <row r="23" spans="1:14">
      <c r="A23">
        <f ca="1">Data!A23</f>
        <v>72.599999999999994</v>
      </c>
      <c r="N23" s="96"/>
    </row>
    <row r="24" spans="1:14">
      <c r="A24">
        <f ca="1">Data!A24</f>
        <v>74.7</v>
      </c>
      <c r="N24" s="96"/>
    </row>
    <row r="25" spans="1:14">
      <c r="A25">
        <f ca="1">Data!A25</f>
        <v>68.599999999999994</v>
      </c>
      <c r="N25" s="96"/>
    </row>
    <row r="26" spans="1:14">
      <c r="A26">
        <f ca="1">Data!A26</f>
        <v>66.2</v>
      </c>
    </row>
    <row r="27" spans="1:14">
      <c r="A27">
        <f ca="1">Data!A27</f>
        <v>69</v>
      </c>
    </row>
    <row r="28" spans="1:14">
      <c r="A28">
        <f ca="1">Data!A28</f>
        <v>67.599999999999994</v>
      </c>
    </row>
    <row r="29" spans="1:14">
      <c r="A29">
        <f ca="1">Data!A29</f>
        <v>69.900000000000006</v>
      </c>
    </row>
    <row r="30" spans="1:14">
      <c r="A30">
        <f ca="1">Data!A30</f>
        <v>68.3</v>
      </c>
    </row>
    <row r="31" spans="1:14">
      <c r="A31">
        <f ca="1">Data!A31</f>
        <v>71.5</v>
      </c>
    </row>
    <row r="32" spans="1:14">
      <c r="A32">
        <f ca="1">Data!A32</f>
        <v>66.599999999999994</v>
      </c>
    </row>
    <row r="33" spans="1:1">
      <c r="A33">
        <f ca="1">Data!A33</f>
        <v>64.3</v>
      </c>
    </row>
    <row r="34" spans="1:1">
      <c r="A34">
        <f ca="1">Data!A34</f>
        <v>64.2</v>
      </c>
    </row>
    <row r="35" spans="1:1">
      <c r="A35">
        <f ca="1">Data!A35</f>
        <v>71.400000000000006</v>
      </c>
    </row>
    <row r="36" spans="1:1">
      <c r="A36">
        <f ca="1">Data!A36</f>
        <v>72</v>
      </c>
    </row>
    <row r="37" spans="1:1">
      <c r="A37">
        <f ca="1">Data!A37</f>
        <v>61.8</v>
      </c>
    </row>
    <row r="38" spans="1:1">
      <c r="A38">
        <f ca="1">Data!A38</f>
        <v>64.2</v>
      </c>
    </row>
    <row r="39" spans="1:1">
      <c r="A39">
        <f ca="1">Data!A39</f>
        <v>65.5</v>
      </c>
    </row>
    <row r="40" spans="1:1">
      <c r="A40">
        <f ca="1">Data!A40</f>
        <v>71.599999999999994</v>
      </c>
    </row>
    <row r="41" spans="1:1">
      <c r="A41">
        <f ca="1">Data!A41</f>
        <v>63</v>
      </c>
    </row>
    <row r="42" spans="1:1">
      <c r="A42">
        <f ca="1">Data!A42</f>
        <v>61.1</v>
      </c>
    </row>
    <row r="43" spans="1:1">
      <c r="A43">
        <f ca="1">Data!A43</f>
        <v>73.3</v>
      </c>
    </row>
    <row r="44" spans="1:1">
      <c r="A44">
        <f ca="1">Data!A44</f>
        <v>70</v>
      </c>
    </row>
    <row r="45" spans="1:1">
      <c r="A45">
        <f ca="1">Data!A45</f>
        <v>63.5</v>
      </c>
    </row>
    <row r="46" spans="1:1">
      <c r="A46">
        <f ca="1">Data!A46</f>
        <v>64.2</v>
      </c>
    </row>
    <row r="47" spans="1:1">
      <c r="A47">
        <f ca="1">Data!A47</f>
        <v>67.599999999999994</v>
      </c>
    </row>
    <row r="48" spans="1:1">
      <c r="A48">
        <f ca="1">Data!A48</f>
        <v>69.2</v>
      </c>
    </row>
    <row r="49" spans="1:1">
      <c r="A49">
        <f ca="1">Data!A49</f>
        <v>62</v>
      </c>
    </row>
    <row r="50" spans="1:1">
      <c r="A50">
        <f ca="1">Data!A50</f>
        <v>64.400000000000006</v>
      </c>
    </row>
    <row r="51" spans="1:1">
      <c r="A51">
        <f ca="1">Data!A51</f>
        <v>70.8</v>
      </c>
    </row>
    <row r="52" spans="1:1">
      <c r="A52">
        <f ca="1">Data!A52</f>
        <v>67.3</v>
      </c>
    </row>
    <row r="53" spans="1:1">
      <c r="A53">
        <f ca="1">Data!A53</f>
        <v>64.3</v>
      </c>
    </row>
    <row r="54" spans="1:1">
      <c r="A54">
        <f ca="1">Data!A54</f>
        <v>63.3</v>
      </c>
    </row>
    <row r="55" spans="1:1">
      <c r="A55">
        <f ca="1">Data!A55</f>
        <v>63.9</v>
      </c>
    </row>
    <row r="56" spans="1:1">
      <c r="A56">
        <f ca="1">Data!A56</f>
        <v>64.3</v>
      </c>
    </row>
    <row r="57" spans="1:1">
      <c r="A57">
        <f ca="1">Data!A57</f>
        <v>61.7</v>
      </c>
    </row>
    <row r="58" spans="1:1">
      <c r="A58">
        <f ca="1">Data!A58</f>
        <v>69</v>
      </c>
    </row>
    <row r="59" spans="1:1">
      <c r="A59">
        <f ca="1">Data!A59</f>
        <v>67.2</v>
      </c>
    </row>
    <row r="60" spans="1:1">
      <c r="A60">
        <f ca="1">Data!A60</f>
        <v>76.099999999999994</v>
      </c>
    </row>
    <row r="61" spans="1:1">
      <c r="A61">
        <f ca="1">Data!A61</f>
        <v>63.4</v>
      </c>
    </row>
    <row r="62" spans="1:1">
      <c r="A62">
        <f ca="1">Data!A62</f>
        <v>68.2</v>
      </c>
    </row>
    <row r="63" spans="1:1">
      <c r="A63">
        <f ca="1">Data!A63</f>
        <v>68.7</v>
      </c>
    </row>
    <row r="64" spans="1:1">
      <c r="A64">
        <f ca="1">Data!A64</f>
        <v>77.8</v>
      </c>
    </row>
    <row r="65" spans="1:1">
      <c r="A65">
        <f ca="1">Data!A65</f>
        <v>66.5</v>
      </c>
    </row>
    <row r="66" spans="1:1">
      <c r="A66">
        <f ca="1">Data!A66</f>
        <v>57.3</v>
      </c>
    </row>
    <row r="67" spans="1:1">
      <c r="A67">
        <f ca="1">Data!A67</f>
        <v>64.900000000000006</v>
      </c>
    </row>
    <row r="68" spans="1:1">
      <c r="A68">
        <f ca="1">Data!A68</f>
        <v>71.8</v>
      </c>
    </row>
    <row r="69" spans="1:1">
      <c r="A69">
        <f ca="1">Data!A69</f>
        <v>68.5</v>
      </c>
    </row>
    <row r="70" spans="1:1">
      <c r="A70">
        <f ca="1">Data!A70</f>
        <v>73.099999999999994</v>
      </c>
    </row>
    <row r="71" spans="1:1">
      <c r="A71">
        <f ca="1">Data!A71</f>
        <v>73.400000000000006</v>
      </c>
    </row>
    <row r="72" spans="1:1">
      <c r="A72">
        <f ca="1">Data!A72</f>
        <v>65.900000000000006</v>
      </c>
    </row>
    <row r="73" spans="1:1">
      <c r="A73">
        <f ca="1">Data!A73</f>
        <v>71.7</v>
      </c>
    </row>
    <row r="74" spans="1:1">
      <c r="A74">
        <f ca="1">Data!A74</f>
        <v>76.5</v>
      </c>
    </row>
    <row r="75" spans="1:1">
      <c r="A75">
        <f ca="1">Data!A75</f>
        <v>69.2</v>
      </c>
    </row>
    <row r="76" spans="1:1">
      <c r="A76">
        <f ca="1">Data!A76</f>
        <v>67.7</v>
      </c>
    </row>
    <row r="77" spans="1:1">
      <c r="A77">
        <f ca="1">Data!A77</f>
        <v>70.599999999999994</v>
      </c>
    </row>
    <row r="78" spans="1:1">
      <c r="A78">
        <f ca="1">Data!A78</f>
        <v>65</v>
      </c>
    </row>
    <row r="79" spans="1:1">
      <c r="A79">
        <f ca="1">Data!A79</f>
        <v>70.099999999999994</v>
      </c>
    </row>
    <row r="80" spans="1:1">
      <c r="A80">
        <f ca="1">Data!A80</f>
        <v>69.2</v>
      </c>
    </row>
    <row r="81" spans="1:1">
      <c r="A81">
        <f ca="1">Data!A81</f>
        <v>69.400000000000006</v>
      </c>
    </row>
    <row r="82" spans="1:1">
      <c r="A82">
        <f ca="1">Data!A82</f>
        <v>68.3</v>
      </c>
    </row>
    <row r="83" spans="1:1">
      <c r="A83">
        <f ca="1">Data!A83</f>
        <v>71.900000000000006</v>
      </c>
    </row>
    <row r="84" spans="1:1">
      <c r="A84">
        <f ca="1">Data!A84</f>
        <v>70.7</v>
      </c>
    </row>
    <row r="85" spans="1:1">
      <c r="A85">
        <f ca="1">Data!A85</f>
        <v>63</v>
      </c>
    </row>
    <row r="86" spans="1:1">
      <c r="A86">
        <f ca="1">Data!A86</f>
        <v>68.400000000000006</v>
      </c>
    </row>
    <row r="87" spans="1:1">
      <c r="A87">
        <f ca="1">Data!A87</f>
        <v>69.5</v>
      </c>
    </row>
    <row r="88" spans="1:1">
      <c r="A88">
        <f ca="1">Data!A88</f>
        <v>70.900000000000006</v>
      </c>
    </row>
    <row r="89" spans="1:1">
      <c r="A89">
        <f ca="1">Data!A89</f>
        <v>69.400000000000006</v>
      </c>
    </row>
    <row r="90" spans="1:1">
      <c r="A90">
        <f ca="1">Data!A90</f>
        <v>69.099999999999994</v>
      </c>
    </row>
    <row r="91" spans="1:1">
      <c r="A91">
        <f ca="1">Data!A91</f>
        <v>72.8</v>
      </c>
    </row>
    <row r="92" spans="1:1">
      <c r="A92">
        <f ca="1">Data!A92</f>
        <v>69.599999999999994</v>
      </c>
    </row>
    <row r="93" spans="1:1">
      <c r="A93">
        <f ca="1">Data!A93</f>
        <v>70.7</v>
      </c>
    </row>
    <row r="94" spans="1:1">
      <c r="A94">
        <f ca="1">Data!A94</f>
        <v>68.7</v>
      </c>
    </row>
    <row r="95" spans="1:1">
      <c r="A95">
        <f ca="1">Data!A95</f>
        <v>69.599999999999994</v>
      </c>
    </row>
    <row r="96" spans="1:1">
      <c r="A96">
        <f ca="1">Data!A96</f>
        <v>69.400000000000006</v>
      </c>
    </row>
    <row r="97" spans="1:1">
      <c r="A97">
        <f ca="1">Data!A97</f>
        <v>65</v>
      </c>
    </row>
    <row r="98" spans="1:1">
      <c r="A98">
        <f ca="1">Data!A98</f>
        <v>63.3</v>
      </c>
    </row>
    <row r="99" spans="1:1">
      <c r="A99">
        <f ca="1">Data!A99</f>
        <v>70.099999999999994</v>
      </c>
    </row>
    <row r="100" spans="1:1">
      <c r="A100">
        <f ca="1">Data!A100</f>
        <v>67.099999999999994</v>
      </c>
    </row>
    <row r="101" spans="1:1">
      <c r="A101">
        <f ca="1">Data!A101</f>
        <v>67.8</v>
      </c>
    </row>
    <row r="102" spans="1:1">
      <c r="A102">
        <f ca="1">Data!A102</f>
        <v>67</v>
      </c>
    </row>
    <row r="103" spans="1:1">
      <c r="A103">
        <f ca="1">Data!A103</f>
        <v>67.5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03"/>
  <sheetViews>
    <sheetView workbookViewId="0">
      <selection activeCell="G5" sqref="G5"/>
    </sheetView>
  </sheetViews>
  <sheetFormatPr defaultRowHeight="15"/>
  <cols>
    <col min="1" max="1" width="15.140625" bestFit="1" customWidth="1"/>
  </cols>
  <sheetData>
    <row r="1" spans="1:1">
      <c r="A1" s="94" t="s">
        <v>54</v>
      </c>
    </row>
    <row r="2" spans="1:1">
      <c r="A2" s="95">
        <f ca="1">ROUND(NORMINV(RAND(),68,3.75),1)</f>
        <v>64.400000000000006</v>
      </c>
    </row>
    <row r="3" spans="1:1">
      <c r="A3" s="95">
        <f t="shared" ref="A3:A66" ca="1" si="0">ROUND(NORMINV(RAND(),68,3.75),1)</f>
        <v>69.599999999999994</v>
      </c>
    </row>
    <row r="4" spans="1:1">
      <c r="A4" s="95">
        <f t="shared" ca="1" si="0"/>
        <v>66.3</v>
      </c>
    </row>
    <row r="5" spans="1:1">
      <c r="A5" s="95">
        <f t="shared" ca="1" si="0"/>
        <v>70.599999999999994</v>
      </c>
    </row>
    <row r="6" spans="1:1">
      <c r="A6" s="95">
        <f t="shared" ca="1" si="0"/>
        <v>74</v>
      </c>
    </row>
    <row r="7" spans="1:1">
      <c r="A7" s="95">
        <f t="shared" ca="1" si="0"/>
        <v>64.8</v>
      </c>
    </row>
    <row r="8" spans="1:1">
      <c r="A8" s="95">
        <f t="shared" ca="1" si="0"/>
        <v>62.9</v>
      </c>
    </row>
    <row r="9" spans="1:1">
      <c r="A9" s="95">
        <f t="shared" ca="1" si="0"/>
        <v>66.099999999999994</v>
      </c>
    </row>
    <row r="10" spans="1:1">
      <c r="A10" s="95">
        <f t="shared" ca="1" si="0"/>
        <v>65.900000000000006</v>
      </c>
    </row>
    <row r="11" spans="1:1">
      <c r="A11" s="95">
        <f t="shared" ca="1" si="0"/>
        <v>62</v>
      </c>
    </row>
    <row r="12" spans="1:1">
      <c r="A12" s="95">
        <f t="shared" ca="1" si="0"/>
        <v>70.7</v>
      </c>
    </row>
    <row r="13" spans="1:1">
      <c r="A13" s="95">
        <f t="shared" ca="1" si="0"/>
        <v>70.2</v>
      </c>
    </row>
    <row r="14" spans="1:1">
      <c r="A14" s="95">
        <f t="shared" ca="1" si="0"/>
        <v>72.2</v>
      </c>
    </row>
    <row r="15" spans="1:1">
      <c r="A15" s="95">
        <f t="shared" ca="1" si="0"/>
        <v>65.599999999999994</v>
      </c>
    </row>
    <row r="16" spans="1:1">
      <c r="A16" s="95">
        <f t="shared" ca="1" si="0"/>
        <v>61</v>
      </c>
    </row>
    <row r="17" spans="1:1">
      <c r="A17" s="95">
        <f t="shared" ca="1" si="0"/>
        <v>71.2</v>
      </c>
    </row>
    <row r="18" spans="1:1">
      <c r="A18" s="95">
        <f t="shared" ca="1" si="0"/>
        <v>69.400000000000006</v>
      </c>
    </row>
    <row r="19" spans="1:1">
      <c r="A19" s="95">
        <f t="shared" ca="1" si="0"/>
        <v>70.5</v>
      </c>
    </row>
    <row r="20" spans="1:1">
      <c r="A20" s="95">
        <f t="shared" ca="1" si="0"/>
        <v>68.8</v>
      </c>
    </row>
    <row r="21" spans="1:1">
      <c r="A21" s="95">
        <f t="shared" ca="1" si="0"/>
        <v>67.599999999999994</v>
      </c>
    </row>
    <row r="22" spans="1:1">
      <c r="A22" s="95">
        <f t="shared" ca="1" si="0"/>
        <v>66.900000000000006</v>
      </c>
    </row>
    <row r="23" spans="1:1">
      <c r="A23" s="95">
        <f t="shared" ca="1" si="0"/>
        <v>72.599999999999994</v>
      </c>
    </row>
    <row r="24" spans="1:1">
      <c r="A24" s="95">
        <f t="shared" ca="1" si="0"/>
        <v>74.7</v>
      </c>
    </row>
    <row r="25" spans="1:1">
      <c r="A25" s="95">
        <f t="shared" ca="1" si="0"/>
        <v>68.599999999999994</v>
      </c>
    </row>
    <row r="26" spans="1:1">
      <c r="A26" s="95">
        <f t="shared" ca="1" si="0"/>
        <v>66.2</v>
      </c>
    </row>
    <row r="27" spans="1:1">
      <c r="A27" s="95">
        <f t="shared" ca="1" si="0"/>
        <v>69</v>
      </c>
    </row>
    <row r="28" spans="1:1">
      <c r="A28" s="95">
        <f t="shared" ca="1" si="0"/>
        <v>67.599999999999994</v>
      </c>
    </row>
    <row r="29" spans="1:1">
      <c r="A29" s="95">
        <f t="shared" ca="1" si="0"/>
        <v>69.900000000000006</v>
      </c>
    </row>
    <row r="30" spans="1:1">
      <c r="A30" s="95">
        <f t="shared" ca="1" si="0"/>
        <v>68.3</v>
      </c>
    </row>
    <row r="31" spans="1:1">
      <c r="A31" s="95">
        <f t="shared" ca="1" si="0"/>
        <v>71.5</v>
      </c>
    </row>
    <row r="32" spans="1:1">
      <c r="A32" s="95">
        <f t="shared" ca="1" si="0"/>
        <v>66.599999999999994</v>
      </c>
    </row>
    <row r="33" spans="1:1">
      <c r="A33" s="95">
        <f t="shared" ca="1" si="0"/>
        <v>64.3</v>
      </c>
    </row>
    <row r="34" spans="1:1">
      <c r="A34" s="95">
        <f t="shared" ca="1" si="0"/>
        <v>64.2</v>
      </c>
    </row>
    <row r="35" spans="1:1">
      <c r="A35" s="95">
        <f t="shared" ca="1" si="0"/>
        <v>71.400000000000006</v>
      </c>
    </row>
    <row r="36" spans="1:1">
      <c r="A36" s="95">
        <f t="shared" ca="1" si="0"/>
        <v>72</v>
      </c>
    </row>
    <row r="37" spans="1:1">
      <c r="A37" s="95">
        <f t="shared" ca="1" si="0"/>
        <v>61.8</v>
      </c>
    </row>
    <row r="38" spans="1:1">
      <c r="A38" s="95">
        <f t="shared" ca="1" si="0"/>
        <v>64.2</v>
      </c>
    </row>
    <row r="39" spans="1:1">
      <c r="A39" s="95">
        <f t="shared" ca="1" si="0"/>
        <v>65.5</v>
      </c>
    </row>
    <row r="40" spans="1:1">
      <c r="A40" s="95">
        <f t="shared" ca="1" si="0"/>
        <v>71.599999999999994</v>
      </c>
    </row>
    <row r="41" spans="1:1">
      <c r="A41" s="95">
        <f t="shared" ca="1" si="0"/>
        <v>63</v>
      </c>
    </row>
    <row r="42" spans="1:1">
      <c r="A42" s="95">
        <f t="shared" ca="1" si="0"/>
        <v>61.1</v>
      </c>
    </row>
    <row r="43" spans="1:1">
      <c r="A43" s="95">
        <f t="shared" ca="1" si="0"/>
        <v>73.3</v>
      </c>
    </row>
    <row r="44" spans="1:1">
      <c r="A44" s="95">
        <f t="shared" ca="1" si="0"/>
        <v>70</v>
      </c>
    </row>
    <row r="45" spans="1:1">
      <c r="A45" s="95">
        <f t="shared" ca="1" si="0"/>
        <v>63.5</v>
      </c>
    </row>
    <row r="46" spans="1:1">
      <c r="A46" s="95">
        <f t="shared" ca="1" si="0"/>
        <v>64.2</v>
      </c>
    </row>
    <row r="47" spans="1:1">
      <c r="A47" s="95">
        <f t="shared" ca="1" si="0"/>
        <v>67.599999999999994</v>
      </c>
    </row>
    <row r="48" spans="1:1">
      <c r="A48" s="95">
        <f t="shared" ca="1" si="0"/>
        <v>69.2</v>
      </c>
    </row>
    <row r="49" spans="1:1">
      <c r="A49" s="95">
        <f t="shared" ca="1" si="0"/>
        <v>62</v>
      </c>
    </row>
    <row r="50" spans="1:1">
      <c r="A50" s="95">
        <f t="shared" ca="1" si="0"/>
        <v>64.400000000000006</v>
      </c>
    </row>
    <row r="51" spans="1:1">
      <c r="A51" s="95">
        <f t="shared" ca="1" si="0"/>
        <v>70.8</v>
      </c>
    </row>
    <row r="52" spans="1:1">
      <c r="A52" s="95">
        <f t="shared" ca="1" si="0"/>
        <v>67.3</v>
      </c>
    </row>
    <row r="53" spans="1:1">
      <c r="A53" s="95">
        <f t="shared" ca="1" si="0"/>
        <v>64.3</v>
      </c>
    </row>
    <row r="54" spans="1:1">
      <c r="A54" s="95">
        <f t="shared" ca="1" si="0"/>
        <v>63.3</v>
      </c>
    </row>
    <row r="55" spans="1:1">
      <c r="A55" s="95">
        <f t="shared" ca="1" si="0"/>
        <v>63.9</v>
      </c>
    </row>
    <row r="56" spans="1:1">
      <c r="A56" s="95">
        <f t="shared" ca="1" si="0"/>
        <v>64.3</v>
      </c>
    </row>
    <row r="57" spans="1:1">
      <c r="A57" s="95">
        <f t="shared" ca="1" si="0"/>
        <v>61.7</v>
      </c>
    </row>
    <row r="58" spans="1:1">
      <c r="A58" s="95">
        <f t="shared" ca="1" si="0"/>
        <v>69</v>
      </c>
    </row>
    <row r="59" spans="1:1">
      <c r="A59" s="95">
        <f t="shared" ca="1" si="0"/>
        <v>67.2</v>
      </c>
    </row>
    <row r="60" spans="1:1">
      <c r="A60" s="95">
        <f t="shared" ca="1" si="0"/>
        <v>76.099999999999994</v>
      </c>
    </row>
    <row r="61" spans="1:1">
      <c r="A61" s="95">
        <f t="shared" ca="1" si="0"/>
        <v>63.4</v>
      </c>
    </row>
    <row r="62" spans="1:1">
      <c r="A62" s="95">
        <f t="shared" ca="1" si="0"/>
        <v>68.2</v>
      </c>
    </row>
    <row r="63" spans="1:1">
      <c r="A63" s="95">
        <f t="shared" ca="1" si="0"/>
        <v>68.7</v>
      </c>
    </row>
    <row r="64" spans="1:1">
      <c r="A64" s="95">
        <f t="shared" ca="1" si="0"/>
        <v>77.8</v>
      </c>
    </row>
    <row r="65" spans="1:1">
      <c r="A65" s="95">
        <f t="shared" ca="1" si="0"/>
        <v>66.5</v>
      </c>
    </row>
    <row r="66" spans="1:1">
      <c r="A66" s="95">
        <f t="shared" ca="1" si="0"/>
        <v>57.3</v>
      </c>
    </row>
    <row r="67" spans="1:1">
      <c r="A67" s="95">
        <f t="shared" ref="A67:A103" ca="1" si="1">ROUND(NORMINV(RAND(),68,3.75),1)</f>
        <v>64.900000000000006</v>
      </c>
    </row>
    <row r="68" spans="1:1">
      <c r="A68" s="95">
        <f t="shared" ca="1" si="1"/>
        <v>71.8</v>
      </c>
    </row>
    <row r="69" spans="1:1">
      <c r="A69" s="95">
        <f t="shared" ca="1" si="1"/>
        <v>68.5</v>
      </c>
    </row>
    <row r="70" spans="1:1">
      <c r="A70" s="95">
        <f t="shared" ca="1" si="1"/>
        <v>73.099999999999994</v>
      </c>
    </row>
    <row r="71" spans="1:1">
      <c r="A71" s="95">
        <f t="shared" ca="1" si="1"/>
        <v>73.400000000000006</v>
      </c>
    </row>
    <row r="72" spans="1:1">
      <c r="A72" s="95">
        <f t="shared" ca="1" si="1"/>
        <v>65.900000000000006</v>
      </c>
    </row>
    <row r="73" spans="1:1">
      <c r="A73" s="95">
        <f t="shared" ca="1" si="1"/>
        <v>71.7</v>
      </c>
    </row>
    <row r="74" spans="1:1">
      <c r="A74" s="95">
        <f t="shared" ca="1" si="1"/>
        <v>76.5</v>
      </c>
    </row>
    <row r="75" spans="1:1">
      <c r="A75" s="95">
        <f t="shared" ca="1" si="1"/>
        <v>69.2</v>
      </c>
    </row>
    <row r="76" spans="1:1">
      <c r="A76" s="95">
        <f t="shared" ca="1" si="1"/>
        <v>67.7</v>
      </c>
    </row>
    <row r="77" spans="1:1">
      <c r="A77" s="95">
        <f t="shared" ca="1" si="1"/>
        <v>70.599999999999994</v>
      </c>
    </row>
    <row r="78" spans="1:1">
      <c r="A78" s="95">
        <f t="shared" ca="1" si="1"/>
        <v>65</v>
      </c>
    </row>
    <row r="79" spans="1:1">
      <c r="A79" s="95">
        <f t="shared" ca="1" si="1"/>
        <v>70.099999999999994</v>
      </c>
    </row>
    <row r="80" spans="1:1">
      <c r="A80" s="95">
        <f t="shared" ca="1" si="1"/>
        <v>69.2</v>
      </c>
    </row>
    <row r="81" spans="1:1">
      <c r="A81" s="95">
        <f t="shared" ca="1" si="1"/>
        <v>69.400000000000006</v>
      </c>
    </row>
    <row r="82" spans="1:1">
      <c r="A82" s="95">
        <f t="shared" ca="1" si="1"/>
        <v>68.3</v>
      </c>
    </row>
    <row r="83" spans="1:1">
      <c r="A83" s="95">
        <f t="shared" ca="1" si="1"/>
        <v>71.900000000000006</v>
      </c>
    </row>
    <row r="84" spans="1:1">
      <c r="A84" s="95">
        <f t="shared" ca="1" si="1"/>
        <v>70.7</v>
      </c>
    </row>
    <row r="85" spans="1:1">
      <c r="A85" s="95">
        <f t="shared" ca="1" si="1"/>
        <v>63</v>
      </c>
    </row>
    <row r="86" spans="1:1">
      <c r="A86" s="95">
        <f t="shared" ca="1" si="1"/>
        <v>68.400000000000006</v>
      </c>
    </row>
    <row r="87" spans="1:1">
      <c r="A87" s="95">
        <f t="shared" ca="1" si="1"/>
        <v>69.5</v>
      </c>
    </row>
    <row r="88" spans="1:1">
      <c r="A88" s="95">
        <f t="shared" ca="1" si="1"/>
        <v>70.900000000000006</v>
      </c>
    </row>
    <row r="89" spans="1:1">
      <c r="A89" s="95">
        <f t="shared" ca="1" si="1"/>
        <v>69.400000000000006</v>
      </c>
    </row>
    <row r="90" spans="1:1">
      <c r="A90" s="95">
        <f t="shared" ca="1" si="1"/>
        <v>69.099999999999994</v>
      </c>
    </row>
    <row r="91" spans="1:1">
      <c r="A91" s="95">
        <f t="shared" ca="1" si="1"/>
        <v>72.8</v>
      </c>
    </row>
    <row r="92" spans="1:1">
      <c r="A92" s="95">
        <f t="shared" ca="1" si="1"/>
        <v>69.599999999999994</v>
      </c>
    </row>
    <row r="93" spans="1:1">
      <c r="A93" s="95">
        <f t="shared" ca="1" si="1"/>
        <v>70.7</v>
      </c>
    </row>
    <row r="94" spans="1:1">
      <c r="A94" s="95">
        <f t="shared" ca="1" si="1"/>
        <v>68.7</v>
      </c>
    </row>
    <row r="95" spans="1:1">
      <c r="A95" s="95">
        <f t="shared" ca="1" si="1"/>
        <v>69.599999999999994</v>
      </c>
    </row>
    <row r="96" spans="1:1">
      <c r="A96" s="95">
        <f t="shared" ca="1" si="1"/>
        <v>69.400000000000006</v>
      </c>
    </row>
    <row r="97" spans="1:1">
      <c r="A97" s="95">
        <f t="shared" ca="1" si="1"/>
        <v>65</v>
      </c>
    </row>
    <row r="98" spans="1:1">
      <c r="A98" s="95">
        <f t="shared" ca="1" si="1"/>
        <v>63.3</v>
      </c>
    </row>
    <row r="99" spans="1:1">
      <c r="A99" s="95">
        <f t="shared" ca="1" si="1"/>
        <v>70.099999999999994</v>
      </c>
    </row>
    <row r="100" spans="1:1">
      <c r="A100" s="95">
        <f t="shared" ca="1" si="1"/>
        <v>67.099999999999994</v>
      </c>
    </row>
    <row r="101" spans="1:1">
      <c r="A101" s="95">
        <f t="shared" ca="1" si="1"/>
        <v>67.8</v>
      </c>
    </row>
    <row r="102" spans="1:1">
      <c r="A102" s="95">
        <f t="shared" ca="1" si="1"/>
        <v>67</v>
      </c>
    </row>
    <row r="103" spans="1:1">
      <c r="A103" s="95">
        <f t="shared" ca="1" si="1"/>
        <v>67.5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F1EF20-95AB-4016-A693-6625F3A672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Grading Sheet</vt:lpstr>
      <vt:lpstr>Budget Expenses</vt:lpstr>
      <vt:lpstr>Loans</vt:lpstr>
      <vt:lpstr>Stats</vt:lpstr>
      <vt:lpstr>Data</vt:lpstr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shann_000</dc:creator>
  <cp:lastModifiedBy>tony</cp:lastModifiedBy>
  <dcterms:created xsi:type="dcterms:W3CDTF">2015-12-21T17:48:09Z</dcterms:created>
  <dcterms:modified xsi:type="dcterms:W3CDTF">2018-09-23T10:36:08Z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0x010100A30BC5E90BED914E81F4B67CDEADBEEF0072B4D5296E9CCD41A4B955E8BC4A98B9005156AE1B8D69CF4C9E5A03941036CECB</vt:lpwstr>
  </property>
  <property fmtid="{D5CDD505-2E9C-101B-9397-08002B2CF9AE}" pid="3" name="DocumentDepartment">
    <vt:lpwstr>3;#Academic Program and Course Development|59abafec-cbf5-4238-a796-a3b74278f4db</vt:lpwstr>
  </property>
  <property fmtid="{D5CDD505-2E9C-101B-9397-08002B2CF9AE}" pid="4" name="SecurityClassification">
    <vt:lpwstr>2;#Internal|98311b30-b9e9-4d4f-9f64-0688c0d4a234</vt:lpwstr>
  </property>
  <property fmtid="{D5CDD505-2E9C-101B-9397-08002B2CF9AE}" pid="5" name="DocumentBusinessValue">
    <vt:lpwstr>1;#Normal|581d4866-74cc-43f1-bef1-bb304cbfeaa5</vt:lpwstr>
  </property>
</Properties>
</file>